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9320" windowHeight="15480" activeTab="0"/>
  </bookViews>
  <sheets>
    <sheet name="천 제작" sheetId="1" r:id="rId1"/>
    <sheet name="천 재료" sheetId="2" r:id="rId2"/>
  </sheets>
  <definedNames>
    <definedName name="강화">#REF!</definedName>
    <definedName name="광석">#REF!</definedName>
    <definedName name="구매가격">'천 제작'!$K$9:$L$22</definedName>
    <definedName name="달키움">'천 재료'!$B$16:$E$22</definedName>
    <definedName name="드라코닉">#REF!</definedName>
    <definedName name="등급">'천 재료'!$B$3:$B$11</definedName>
    <definedName name="무기">#REF!</definedName>
    <definedName name="부위">'천 재료'!$E$3:$E$9</definedName>
    <definedName name="이름">'천 재료'!$C$3</definedName>
    <definedName name="제작">'천 재료'!$D$3</definedName>
    <definedName name="제작재료">'천 재료'!$G$3:$Q$11</definedName>
    <definedName name="주괴">'천 재료'!$B$26:$K$32</definedName>
  </definedNames>
  <calcPr fullCalcOnLoad="1"/>
</workbook>
</file>

<file path=xl/sharedStrings.xml><?xml version="1.0" encoding="utf-8"?>
<sst xmlns="http://schemas.openxmlformats.org/spreadsheetml/2006/main" count="141" uniqueCount="86">
  <si>
    <t>장인</t>
  </si>
  <si>
    <t>조각</t>
  </si>
  <si>
    <t>투구</t>
  </si>
  <si>
    <t>에페리움</t>
  </si>
  <si>
    <t>수습공</t>
  </si>
  <si>
    <t>수습공</t>
  </si>
  <si>
    <t>기능공</t>
  </si>
  <si>
    <t>숙련공</t>
  </si>
  <si>
    <t>전문가</t>
  </si>
  <si>
    <t>장인</t>
  </si>
  <si>
    <t>명인</t>
  </si>
  <si>
    <t>대가</t>
  </si>
  <si>
    <t>델피나드</t>
  </si>
  <si>
    <t>흉갑</t>
  </si>
  <si>
    <t>경갑</t>
  </si>
  <si>
    <t>장갑</t>
  </si>
  <si>
    <t>장갑</t>
  </si>
  <si>
    <t>장화</t>
  </si>
  <si>
    <t>완갑</t>
  </si>
  <si>
    <t>요대</t>
  </si>
  <si>
    <t>부위</t>
  </si>
  <si>
    <t>등급</t>
  </si>
  <si>
    <t>제작 방어구</t>
  </si>
  <si>
    <t>수량</t>
  </si>
  <si>
    <t>에페리움</t>
  </si>
  <si>
    <t>델피나드</t>
  </si>
  <si>
    <t>가루</t>
  </si>
  <si>
    <t>결정</t>
  </si>
  <si>
    <t>정수</t>
  </si>
  <si>
    <t>부위</t>
  </si>
  <si>
    <t>달키움</t>
  </si>
  <si>
    <t>등급 분류</t>
  </si>
  <si>
    <t>달빛 아키움</t>
  </si>
  <si>
    <t>재료</t>
  </si>
  <si>
    <t>수량</t>
  </si>
  <si>
    <t>달키움 배열 순서</t>
  </si>
  <si>
    <t>수습공
숙련공
장인
대가</t>
  </si>
  <si>
    <t>기능공
전문가
명인
에페리움</t>
  </si>
  <si>
    <t>에페리움</t>
  </si>
  <si>
    <t>희석된</t>
  </si>
  <si>
    <t>정제된</t>
  </si>
  <si>
    <t>농축된</t>
  </si>
  <si>
    <t>등급</t>
  </si>
  <si>
    <t>금액</t>
  </si>
  <si>
    <t>달빛 아키움 가루</t>
  </si>
  <si>
    <t>달빛 아키움 조각</t>
  </si>
  <si>
    <t>달빛 아키움 결정</t>
  </si>
  <si>
    <t>달빛 아키움 정수</t>
  </si>
  <si>
    <t>합계</t>
  </si>
  <si>
    <t>필요 아이템</t>
  </si>
  <si>
    <t>노동력</t>
  </si>
  <si>
    <r>
      <t>구매 가격 (</t>
    </r>
    <r>
      <rPr>
        <b/>
        <sz val="11"/>
        <color indexed="10"/>
        <rFont val="돋움"/>
        <family val="3"/>
      </rPr>
      <t>1은 = 100</t>
    </r>
    <r>
      <rPr>
        <b/>
        <sz val="11"/>
        <rFont val="돋움"/>
        <family val="3"/>
      </rPr>
      <t>)</t>
    </r>
  </si>
  <si>
    <t>하위 제작 아이템</t>
  </si>
  <si>
    <t>수습공</t>
  </si>
  <si>
    <t>10</t>
  </si>
  <si>
    <r>
      <t xml:space="preserve">천 제작 재료 수량 및 금액 Ver 0.1
</t>
    </r>
    <r>
      <rPr>
        <b/>
        <sz val="12"/>
        <color indexed="60"/>
        <rFont val="돋움"/>
        <family val="3"/>
      </rPr>
      <t>에안나</t>
    </r>
    <r>
      <rPr>
        <b/>
        <sz val="12"/>
        <rFont val="돋움"/>
        <family val="3"/>
      </rPr>
      <t xml:space="preserve"> 서버 동대륙 하리하란 </t>
    </r>
    <r>
      <rPr>
        <b/>
        <sz val="12"/>
        <color indexed="48"/>
        <rFont val="돋움"/>
        <family val="3"/>
      </rPr>
      <t>황금새벽회</t>
    </r>
    <r>
      <rPr>
        <b/>
        <sz val="12"/>
        <rFont val="돋움"/>
        <family val="3"/>
      </rPr>
      <t xml:space="preserve"> 원정대 </t>
    </r>
    <r>
      <rPr>
        <b/>
        <sz val="12"/>
        <color indexed="10"/>
        <rFont val="돋움"/>
        <family val="3"/>
      </rPr>
      <t>키르히</t>
    </r>
  </si>
  <si>
    <t>구름결 옷감</t>
  </si>
  <si>
    <t>희석된 옷감 가공제</t>
  </si>
  <si>
    <t>정제된 옷감 가공제</t>
  </si>
  <si>
    <t>농축된 옷감 가공제</t>
  </si>
  <si>
    <t>잔뿌리 염료</t>
  </si>
  <si>
    <t>작은 잎사귀 염료</t>
  </si>
  <si>
    <t>부드러운 줄기 염료</t>
  </si>
  <si>
    <t>향이 짙은 꽃잎 염료</t>
  </si>
  <si>
    <t>바다</t>
  </si>
  <si>
    <t>바다</t>
  </si>
  <si>
    <t>천</t>
  </si>
  <si>
    <t>천</t>
  </si>
  <si>
    <t>옷감 배열 순서</t>
  </si>
  <si>
    <t>고운 빛깔 옷감</t>
  </si>
  <si>
    <t>고운 빛깔</t>
  </si>
  <si>
    <t>구름결</t>
  </si>
  <si>
    <t>옷감 가공제</t>
  </si>
  <si>
    <t>가공제 개수</t>
  </si>
  <si>
    <t>염료</t>
  </si>
  <si>
    <t>염료 개수</t>
  </si>
  <si>
    <t>잔뿌리</t>
  </si>
  <si>
    <t>잔뿌리</t>
  </si>
  <si>
    <t>작은 잎사귀</t>
  </si>
  <si>
    <t>작은 잎사귀</t>
  </si>
  <si>
    <t>부드러운 줄기</t>
  </si>
  <si>
    <t>부드러운 줄기</t>
  </si>
  <si>
    <t>향이 짙은 꽃잎</t>
  </si>
  <si>
    <t>고운 빛깔</t>
  </si>
  <si>
    <t xml:space="preserve"> 옷감</t>
  </si>
  <si>
    <t>옷감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</si>
</sst>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주 재료 - &quot;@"/>
    <numFmt numFmtId="177" formatCode="&quot;순도 높은 &quot;\ @"/>
    <numFmt numFmtId="178" formatCode="&quot;순도 높은 &quot;@"/>
    <numFmt numFmtId="179" formatCode="&quot;순도높은 &quot;@"/>
    <numFmt numFmtId="180" formatCode="&quot;장인의 &quot;@&quot; 제련석&quot;"/>
    <numFmt numFmtId="181" formatCode="0\ &quot;SET&quot;"/>
    <numFmt numFmtId="182" formatCode="@\ &quot;용해제&quot;"/>
    <numFmt numFmtId="183" formatCode="&quot;순도높은&quot;@"/>
    <numFmt numFmtId="184" formatCode="&quot;총 &quot;\ 0\ &quot;SET&quot;"/>
    <numFmt numFmtId="185" formatCode="&quot;총 &quot;\ 0\ &quot;SET 제작비&quot;"/>
    <numFmt numFmtId="186" formatCode="\ 0\ &quot;제작비&quot;"/>
    <numFmt numFmtId="187" formatCode="\ 0\ &quot;SET 제작비&quot;"/>
    <numFmt numFmtId="188" formatCode="@&quot; SET&quot;"/>
    <numFmt numFmtId="189" formatCode="\ 0\ &quot;set 제작비&quot;"/>
    <numFmt numFmtId="190" formatCode="&quot;장신구 제련석&quot;"/>
    <numFmt numFmtId="191" formatCode="&quot;장신구&quot;"/>
    <numFmt numFmtId="192" formatCode="0&quot;장신구&quot;"/>
    <numFmt numFmtId="193" formatCode="0\ &quot;장신구&quot;"/>
    <numFmt numFmtId="194" formatCode="&quot;장인의&quot;\ @&quot; SET&quot;"/>
    <numFmt numFmtId="195" formatCode="\ 0\ &quot;장비 제작비&quot;"/>
    <numFmt numFmtId="196" formatCode="&quot;장인의 &quot;@&quot; 방어구 제련석&quot;"/>
    <numFmt numFmtId="197" formatCode="&quot;=&quot;\ @"/>
    <numFmt numFmtId="198" formatCode="&quot;= (&quot;\ @\ &quot;)&quot;"/>
    <numFmt numFmtId="199" formatCode="&quot;(&quot;\ @\ &quot;)&quot;"/>
    <numFmt numFmtId="200" formatCode="\ 0\ &quot;장비  총 제작비 및 재료&quot;"/>
    <numFmt numFmtId="201" formatCode="\ 0\ &quot;장비  총 제작비 (재료비 미포함)&quot;"/>
    <numFmt numFmtId="202" formatCode="@&quot; 방어구 제련석&quot;"/>
    <numFmt numFmtId="203" formatCode="@&quot; 무기 제련석&quot;"/>
    <numFmt numFmtId="204" formatCode="&quot;장인의 &quot;@&quot; 무기 제련석&quot;"/>
    <numFmt numFmtId="205" formatCode="&quot;(&quot;@&quot;)&quot;"/>
    <numFmt numFmtId="206" formatCode="@&quot; 자루&quot;"/>
    <numFmt numFmtId="207" formatCode="[$-412]yyyy&quot;년&quot;\ m&quot;월&quot;\ d&quot;일&quot;\ dddd"/>
    <numFmt numFmtId="208" formatCode="0\ &quot; 자루&quot;"/>
    <numFmt numFmtId="209" formatCode="0&quot; 자루&quot;"/>
    <numFmt numFmtId="210" formatCode="&quot;(&quot;\ @&quot; 자루 )&quot;"/>
    <numFmt numFmtId="211" formatCode="[$-412]AM/PM\ h:mm:ss"/>
    <numFmt numFmtId="212" formatCode="&quot;개&quot;"/>
    <numFmt numFmtId="213" formatCode="@\ &quot;개&quot;"/>
    <numFmt numFmtId="214" formatCode="#,##0_ "/>
    <numFmt numFmtId="215" formatCode="@&quot;의&quot;"/>
    <numFmt numFmtId="216" formatCode="@\ \&amp;\ &quot; 개&quot;"/>
    <numFmt numFmtId="217" formatCode="@&quot; 개&quot;"/>
    <numFmt numFmtId="218" formatCode="0_ "/>
    <numFmt numFmtId="219" formatCode="#,##0_ ;[Red]\-#,##0\ "/>
  </numFmts>
  <fonts count="2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b/>
      <sz val="12"/>
      <name val="돋움"/>
      <family val="3"/>
    </font>
    <font>
      <b/>
      <sz val="12"/>
      <color indexed="48"/>
      <name val="돋움"/>
      <family val="3"/>
    </font>
    <font>
      <b/>
      <sz val="12"/>
      <color indexed="10"/>
      <name val="돋움"/>
      <family val="3"/>
    </font>
    <font>
      <b/>
      <sz val="11"/>
      <name val="돋움"/>
      <family val="3"/>
    </font>
    <font>
      <b/>
      <sz val="11"/>
      <color indexed="10"/>
      <name val="돋움"/>
      <family val="3"/>
    </font>
    <font>
      <b/>
      <sz val="12"/>
      <color indexed="60"/>
      <name val="돋움"/>
      <family val="3"/>
    </font>
    <font>
      <sz val="9"/>
      <name val="굴림"/>
      <family val="3"/>
    </font>
    <font>
      <b/>
      <sz val="11"/>
      <color rgb="FFFF0000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1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219" fontId="0" fillId="0" borderId="0" xfId="0" applyNumberFormat="1" applyBorder="1" applyAlignment="1" applyProtection="1">
      <alignment vertical="center"/>
      <protection/>
    </xf>
    <xf numFmtId="219" fontId="0" fillId="0" borderId="15" xfId="0" applyNumberFormat="1" applyFill="1" applyBorder="1" applyAlignment="1" applyProtection="1">
      <alignment vertical="center"/>
      <protection/>
    </xf>
    <xf numFmtId="219" fontId="0" fillId="0" borderId="15" xfId="0" applyNumberFormat="1" applyBorder="1" applyAlignment="1" applyProtection="1">
      <alignment vertical="center"/>
      <protection/>
    </xf>
    <xf numFmtId="219" fontId="22" fillId="0" borderId="12" xfId="0" applyNumberFormat="1" applyFont="1" applyBorder="1" applyAlignment="1" applyProtection="1">
      <alignment vertical="center"/>
      <protection/>
    </xf>
    <xf numFmtId="219" fontId="26" fillId="0" borderId="13" xfId="0" applyNumberFormat="1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215" fontId="26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217" fontId="26" fillId="24" borderId="13" xfId="0" applyNumberFormat="1" applyFont="1" applyFill="1" applyBorder="1" applyAlignment="1" applyProtection="1">
      <alignment horizontal="center" vertical="center"/>
      <protection locked="0"/>
    </xf>
    <xf numFmtId="219" fontId="26" fillId="24" borderId="15" xfId="0" applyNumberFormat="1" applyFont="1" applyFill="1" applyBorder="1" applyAlignment="1" applyProtection="1">
      <alignment vertical="center"/>
      <protection locked="0"/>
    </xf>
    <xf numFmtId="219" fontId="26" fillId="24" borderId="18" xfId="0" applyNumberFormat="1" applyFont="1" applyFill="1" applyBorder="1" applyAlignment="1" applyProtection="1">
      <alignment vertical="center"/>
      <protection locked="0"/>
    </xf>
    <xf numFmtId="219" fontId="26" fillId="24" borderId="19" xfId="0" applyNumberFormat="1" applyFont="1" applyFill="1" applyBorder="1" applyAlignment="1" applyProtection="1">
      <alignment vertical="center"/>
      <protection locked="0"/>
    </xf>
    <xf numFmtId="219" fontId="26" fillId="24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4" borderId="15" xfId="0" applyFill="1" applyBorder="1" applyAlignment="1" applyProtection="1">
      <alignment vertical="center"/>
      <protection locked="0"/>
    </xf>
    <xf numFmtId="0" fontId="0" fillId="24" borderId="20" xfId="0" applyFill="1" applyBorder="1" applyAlignment="1" applyProtection="1">
      <alignment vertical="center"/>
      <protection locked="0"/>
    </xf>
    <xf numFmtId="0" fontId="0" fillId="24" borderId="19" xfId="0" applyFill="1" applyBorder="1" applyAlignment="1" applyProtection="1">
      <alignment vertical="center"/>
      <protection locked="0"/>
    </xf>
    <xf numFmtId="0" fontId="0" fillId="24" borderId="21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22" xfId="0" applyFill="1" applyBorder="1" applyAlignment="1" applyProtection="1">
      <alignment vertical="center"/>
      <protection locked="0"/>
    </xf>
    <xf numFmtId="0" fontId="0" fillId="24" borderId="22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7</xdr:row>
      <xdr:rowOff>19050</xdr:rowOff>
    </xdr:from>
    <xdr:to>
      <xdr:col>8</xdr:col>
      <xdr:colOff>504825</xdr:colOff>
      <xdr:row>11</xdr:row>
      <xdr:rowOff>19050</xdr:rowOff>
    </xdr:to>
    <xdr:pic>
      <xdr:nvPicPr>
        <xdr:cNvPr id="1" name="InitB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2477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23"/>
  <sheetViews>
    <sheetView tabSelected="1" zoomScalePageLayoutView="0" workbookViewId="0" topLeftCell="A1">
      <selection activeCell="B9" sqref="B9"/>
    </sheetView>
  </sheetViews>
  <sheetFormatPr defaultColWidth="8.88671875" defaultRowHeight="13.5"/>
  <cols>
    <col min="1" max="1" width="8.88671875" style="25" customWidth="1"/>
    <col min="2" max="2" width="27.3359375" style="25" bestFit="1" customWidth="1"/>
    <col min="3" max="3" width="9.88671875" style="25" customWidth="1"/>
    <col min="4" max="4" width="12.6640625" style="25" bestFit="1" customWidth="1"/>
    <col min="5" max="5" width="8.88671875" style="25" customWidth="1"/>
    <col min="6" max="6" width="10.21484375" style="25" customWidth="1"/>
    <col min="7" max="10" width="8.88671875" style="25" customWidth="1"/>
    <col min="11" max="11" width="17.77734375" style="25" bestFit="1" customWidth="1"/>
    <col min="12" max="12" width="13.10546875" style="25" customWidth="1"/>
    <col min="13" max="16384" width="8.88671875" style="25" customWidth="1"/>
  </cols>
  <sheetData>
    <row r="1" ht="14.25" thickBot="1"/>
    <row r="2" spans="2:12" ht="13.5">
      <c r="B2" s="56" t="s">
        <v>55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13.5">
      <c r="B3" s="59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13.5">
      <c r="B4" s="59"/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2:12" ht="14.25" thickBot="1">
      <c r="B5" s="62"/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2:12" ht="13.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ht="14.25" thickBot="1"/>
    <row r="8" spans="2:12" ht="14.25" thickBot="1">
      <c r="B8" s="65" t="s">
        <v>22</v>
      </c>
      <c r="C8" s="70"/>
      <c r="D8" s="70"/>
      <c r="E8" s="66"/>
      <c r="F8" s="5" t="s">
        <v>23</v>
      </c>
      <c r="K8" s="65" t="s">
        <v>51</v>
      </c>
      <c r="L8" s="66"/>
    </row>
    <row r="9" spans="2:12" ht="14.25" thickBot="1">
      <c r="B9" s="18" t="s">
        <v>4</v>
      </c>
      <c r="C9" s="19" t="s">
        <v>64</v>
      </c>
      <c r="D9" s="19" t="s">
        <v>66</v>
      </c>
      <c r="E9" s="19" t="s">
        <v>15</v>
      </c>
      <c r="F9" s="20" t="s">
        <v>54</v>
      </c>
      <c r="K9" s="12" t="s">
        <v>44</v>
      </c>
      <c r="L9" s="21">
        <v>920</v>
      </c>
    </row>
    <row r="10" spans="11:12" ht="13.5">
      <c r="K10" s="12" t="s">
        <v>45</v>
      </c>
      <c r="L10" s="21">
        <v>0</v>
      </c>
    </row>
    <row r="11" spans="11:12" ht="13.5">
      <c r="K11" s="12" t="s">
        <v>46</v>
      </c>
      <c r="L11" s="21">
        <v>0</v>
      </c>
    </row>
    <row r="12" spans="11:12" ht="14.25" thickBot="1">
      <c r="K12" s="12" t="s">
        <v>47</v>
      </c>
      <c r="L12" s="21">
        <v>0</v>
      </c>
    </row>
    <row r="13" spans="2:12" ht="14.25" thickBot="1">
      <c r="B13" s="67" t="str">
        <f>B9&amp;"의 "&amp;C9&amp;" "&amp;D9&amp;" "&amp;E9&amp;" "&amp;F9&amp;" "&amp;"개"</f>
        <v>수습공의 바다 천 장갑 10 개</v>
      </c>
      <c r="C13" s="68"/>
      <c r="D13" s="69"/>
      <c r="K13" s="13" t="s">
        <v>84</v>
      </c>
      <c r="L13" s="22">
        <v>0</v>
      </c>
    </row>
    <row r="14" spans="2:12" ht="14.25" thickBot="1">
      <c r="B14" s="2" t="s">
        <v>33</v>
      </c>
      <c r="C14" s="3" t="s">
        <v>34</v>
      </c>
      <c r="D14" s="4" t="s">
        <v>43</v>
      </c>
      <c r="K14" s="12" t="s">
        <v>69</v>
      </c>
      <c r="L14" s="21">
        <v>0</v>
      </c>
    </row>
    <row r="15" spans="2:12" ht="14.25" thickBot="1">
      <c r="B15" s="6">
        <f>IF(B9="수습공","",VLOOKUP(B9,제작재료,2,FALSE)&amp;"의 "&amp;C9&amp;" "&amp;D9&amp;" "&amp;E9)</f>
      </c>
      <c r="C15" s="7">
        <f>IF(B9="수습공","",F9*1)</f>
      </c>
      <c r="D15" s="8">
        <f>IF(B9="수습공","",C15*L23)</f>
      </c>
      <c r="K15" s="14" t="s">
        <v>56</v>
      </c>
      <c r="L15" s="23">
        <v>0</v>
      </c>
    </row>
    <row r="16" spans="2:12" ht="13.5">
      <c r="B16" s="1" t="str">
        <f>'천 재료'!J2&amp;" "&amp;VLOOKUP(B9,제작재료,4,FALSE)</f>
        <v>달빛 아키움 가루</v>
      </c>
      <c r="C16" s="7">
        <f>VLOOKUP(E9,달키움,VLOOKUP(B9,제작재료,3,FALSE),FALSE)*F9</f>
        <v>20</v>
      </c>
      <c r="D16" s="9">
        <f>VLOOKUP(B16,구매가격,2,FALSE)*C16</f>
        <v>18400</v>
      </c>
      <c r="K16" s="13" t="s">
        <v>57</v>
      </c>
      <c r="L16" s="22">
        <v>600</v>
      </c>
    </row>
    <row r="17" spans="2:12" ht="13.5">
      <c r="B17" s="1" t="str">
        <f>VLOOKUP(B9,제작재료,6,FALSE)&amp;" "&amp;'천 재료'!L2</f>
        <v> 옷감</v>
      </c>
      <c r="C17" s="7">
        <f>VLOOKUP(E9,주괴,VLOOKUP(B9,제작재료,5,FALSE),FALSE)*F9</f>
        <v>30</v>
      </c>
      <c r="D17" s="9">
        <f>VLOOKUP(B17,구매가격,2,FALSE)*C17</f>
        <v>0</v>
      </c>
      <c r="K17" s="12" t="s">
        <v>58</v>
      </c>
      <c r="L17" s="21">
        <v>0</v>
      </c>
    </row>
    <row r="18" spans="2:12" ht="14.25" thickBot="1">
      <c r="B18" s="1" t="str">
        <f>VLOOKUP(B9,제작재료,7,FALSE)&amp;" "&amp;'천 재료'!M2</f>
        <v>희석된 옷감 가공제</v>
      </c>
      <c r="C18" s="7">
        <f>VLOOKUP(B9,제작재료,8,FALSE)*F9</f>
        <v>50</v>
      </c>
      <c r="D18" s="9">
        <f>VLOOKUP(B18,구매가격,2,FALSE)*C18</f>
        <v>30000</v>
      </c>
      <c r="K18" s="14" t="s">
        <v>59</v>
      </c>
      <c r="L18" s="23">
        <v>0</v>
      </c>
    </row>
    <row r="19" spans="2:12" ht="13.5">
      <c r="B19" s="1">
        <f>IF(VLOOKUP(B9,제작재료,9,FALSE)="","",VLOOKUP(B9,제작재료,9,FALSE)&amp;" "&amp;'천 재료'!O2)</f>
      </c>
      <c r="C19" s="7">
        <f>IF(VLOOKUP(B9,제작재료,10,FALSE)=0,"",VLOOKUP(B9,제작재료,10,FALSE)*F9)</f>
      </c>
      <c r="D19" s="9">
        <f>IF(B19="","",VLOOKUP(B19,구매가격,2,FALSE)*C19)</f>
      </c>
      <c r="K19" s="15" t="s">
        <v>60</v>
      </c>
      <c r="L19" s="21">
        <v>0</v>
      </c>
    </row>
    <row r="20" spans="2:12" ht="14.25" thickBot="1">
      <c r="B20" s="1" t="s">
        <v>50</v>
      </c>
      <c r="C20" s="7">
        <f>VLOOKUP(B9,제작재료,11,FALSE)*F9</f>
        <v>250</v>
      </c>
      <c r="D20" s="9"/>
      <c r="K20" s="15" t="s">
        <v>61</v>
      </c>
      <c r="L20" s="21">
        <v>0</v>
      </c>
    </row>
    <row r="21" spans="2:12" ht="14.25" thickBot="1">
      <c r="B21" s="2" t="s">
        <v>48</v>
      </c>
      <c r="C21" s="10"/>
      <c r="D21" s="11">
        <f>SUM(D15:D19)</f>
        <v>48400</v>
      </c>
      <c r="K21" s="15" t="s">
        <v>62</v>
      </c>
      <c r="L21" s="21">
        <v>0</v>
      </c>
    </row>
    <row r="22" spans="11:12" ht="14.25" thickBot="1">
      <c r="K22" s="16" t="s">
        <v>63</v>
      </c>
      <c r="L22" s="23">
        <v>0</v>
      </c>
    </row>
    <row r="23" spans="11:12" ht="14.25" thickBot="1">
      <c r="K23" s="17" t="s">
        <v>52</v>
      </c>
      <c r="L23" s="24">
        <v>30000</v>
      </c>
    </row>
  </sheetData>
  <sheetProtection password="C27C" sheet="1" objects="1" scenarios="1" selectLockedCells="1"/>
  <mergeCells count="4">
    <mergeCell ref="B2:L5"/>
    <mergeCell ref="K8:L8"/>
    <mergeCell ref="B13:D13"/>
    <mergeCell ref="B8:E8"/>
  </mergeCells>
  <dataValidations count="4">
    <dataValidation type="list" allowBlank="1" showInputMessage="1" showErrorMessage="1" sqref="B9">
      <formula1>등급</formula1>
    </dataValidation>
    <dataValidation type="list" allowBlank="1" showInputMessage="1" showErrorMessage="1" sqref="C9">
      <formula1>이름</formula1>
    </dataValidation>
    <dataValidation type="list" allowBlank="1" showInputMessage="1" showErrorMessage="1" sqref="D9">
      <formula1>제작</formula1>
    </dataValidation>
    <dataValidation type="list" allowBlank="1" showInputMessage="1" showErrorMessage="1" sqref="E9">
      <formula1>부위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Q32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8.88671875" style="25" customWidth="1"/>
    <col min="2" max="2" width="8.21484375" style="25" bestFit="1" customWidth="1"/>
    <col min="3" max="3" width="6.5546875" style="25" bestFit="1" customWidth="1"/>
    <col min="4" max="5" width="8.21484375" style="25" bestFit="1" customWidth="1"/>
    <col min="6" max="6" width="6.5546875" style="25" bestFit="1" customWidth="1"/>
    <col min="7" max="7" width="8.77734375" style="25" bestFit="1" customWidth="1"/>
    <col min="8" max="8" width="10.4453125" style="25" bestFit="1" customWidth="1"/>
    <col min="9" max="9" width="14.77734375" style="25" bestFit="1" customWidth="1"/>
    <col min="10" max="10" width="10.4453125" style="25" bestFit="1" customWidth="1"/>
    <col min="11" max="11" width="12.88671875" style="25" bestFit="1" customWidth="1"/>
    <col min="12" max="12" width="8.77734375" style="25" bestFit="1" customWidth="1"/>
    <col min="13" max="13" width="10.4453125" style="25" customWidth="1"/>
    <col min="14" max="14" width="10.4453125" style="25" bestFit="1" customWidth="1"/>
    <col min="15" max="15" width="18.5546875" style="25" bestFit="1" customWidth="1"/>
    <col min="16" max="17" width="10.4453125" style="25" bestFit="1" customWidth="1"/>
    <col min="18" max="16384" width="8.88671875" style="25" customWidth="1"/>
  </cols>
  <sheetData>
    <row r="1" ht="14.25" thickBot="1"/>
    <row r="2" spans="2:17" ht="14.25" thickBot="1">
      <c r="B2" s="34" t="s">
        <v>21</v>
      </c>
      <c r="C2" s="35" t="s">
        <v>65</v>
      </c>
      <c r="D2" s="35" t="s">
        <v>67</v>
      </c>
      <c r="E2" s="36" t="s">
        <v>20</v>
      </c>
      <c r="G2" s="34" t="s">
        <v>31</v>
      </c>
      <c r="H2" s="34" t="s">
        <v>49</v>
      </c>
      <c r="I2" s="34" t="s">
        <v>35</v>
      </c>
      <c r="J2" s="36" t="s">
        <v>32</v>
      </c>
      <c r="K2" s="35" t="s">
        <v>68</v>
      </c>
      <c r="L2" s="37" t="s">
        <v>85</v>
      </c>
      <c r="M2" s="38" t="s">
        <v>72</v>
      </c>
      <c r="N2" s="37" t="s">
        <v>73</v>
      </c>
      <c r="O2" s="39" t="s">
        <v>74</v>
      </c>
      <c r="P2" s="37" t="s">
        <v>75</v>
      </c>
      <c r="Q2" s="40" t="s">
        <v>50</v>
      </c>
    </row>
    <row r="3" spans="2:17" ht="13.5">
      <c r="B3" s="41" t="s">
        <v>5</v>
      </c>
      <c r="C3" s="42" t="s">
        <v>65</v>
      </c>
      <c r="D3" s="42" t="s">
        <v>67</v>
      </c>
      <c r="E3" s="43" t="s">
        <v>2</v>
      </c>
      <c r="G3" s="44" t="s">
        <v>5</v>
      </c>
      <c r="H3" s="44"/>
      <c r="I3" s="44">
        <v>2</v>
      </c>
      <c r="J3" s="45" t="s">
        <v>26</v>
      </c>
      <c r="K3" s="46">
        <v>2</v>
      </c>
      <c r="L3" s="45"/>
      <c r="M3" s="47" t="s">
        <v>39</v>
      </c>
      <c r="N3" s="27">
        <v>5</v>
      </c>
      <c r="O3" s="46"/>
      <c r="P3" s="27"/>
      <c r="Q3" s="28">
        <v>25</v>
      </c>
    </row>
    <row r="4" spans="2:17" ht="13.5">
      <c r="B4" s="44" t="s">
        <v>6</v>
      </c>
      <c r="C4" s="46"/>
      <c r="D4" s="46"/>
      <c r="E4" s="45" t="s">
        <v>13</v>
      </c>
      <c r="G4" s="44" t="s">
        <v>6</v>
      </c>
      <c r="H4" s="44" t="s">
        <v>53</v>
      </c>
      <c r="I4" s="44">
        <v>3</v>
      </c>
      <c r="J4" s="45" t="s">
        <v>26</v>
      </c>
      <c r="K4" s="46">
        <v>3</v>
      </c>
      <c r="L4" s="45"/>
      <c r="M4" s="47" t="s">
        <v>39</v>
      </c>
      <c r="N4" s="27">
        <v>5</v>
      </c>
      <c r="O4" s="46"/>
      <c r="P4" s="27"/>
      <c r="Q4" s="28">
        <v>50</v>
      </c>
    </row>
    <row r="5" spans="2:17" ht="13.5">
      <c r="B5" s="44" t="s">
        <v>7</v>
      </c>
      <c r="C5" s="46"/>
      <c r="D5" s="46"/>
      <c r="E5" s="45" t="s">
        <v>14</v>
      </c>
      <c r="G5" s="44" t="s">
        <v>7</v>
      </c>
      <c r="H5" s="44" t="s">
        <v>6</v>
      </c>
      <c r="I5" s="44">
        <v>2</v>
      </c>
      <c r="J5" s="45" t="s">
        <v>1</v>
      </c>
      <c r="K5" s="46">
        <v>4</v>
      </c>
      <c r="L5" s="45"/>
      <c r="M5" s="47" t="s">
        <v>39</v>
      </c>
      <c r="N5" s="27">
        <v>5</v>
      </c>
      <c r="O5" s="48" t="s">
        <v>76</v>
      </c>
      <c r="P5" s="27">
        <v>1</v>
      </c>
      <c r="Q5" s="28">
        <v>75</v>
      </c>
    </row>
    <row r="6" spans="2:17" ht="13.5">
      <c r="B6" s="44" t="s">
        <v>8</v>
      </c>
      <c r="C6" s="46"/>
      <c r="D6" s="46"/>
      <c r="E6" s="45" t="s">
        <v>16</v>
      </c>
      <c r="G6" s="44" t="s">
        <v>8</v>
      </c>
      <c r="H6" s="44" t="s">
        <v>7</v>
      </c>
      <c r="I6" s="44">
        <v>3</v>
      </c>
      <c r="J6" s="45" t="s">
        <v>1</v>
      </c>
      <c r="K6" s="46">
        <v>5</v>
      </c>
      <c r="L6" s="45"/>
      <c r="M6" s="47" t="s">
        <v>39</v>
      </c>
      <c r="N6" s="27">
        <v>5</v>
      </c>
      <c r="O6" s="48" t="s">
        <v>77</v>
      </c>
      <c r="P6" s="27">
        <v>1</v>
      </c>
      <c r="Q6" s="28">
        <v>100</v>
      </c>
    </row>
    <row r="7" spans="2:17" ht="13.5">
      <c r="B7" s="44" t="s">
        <v>9</v>
      </c>
      <c r="C7" s="46"/>
      <c r="D7" s="46"/>
      <c r="E7" s="45" t="s">
        <v>17</v>
      </c>
      <c r="G7" s="44" t="s">
        <v>0</v>
      </c>
      <c r="H7" s="44" t="s">
        <v>8</v>
      </c>
      <c r="I7" s="44">
        <v>2</v>
      </c>
      <c r="J7" s="45" t="s">
        <v>27</v>
      </c>
      <c r="K7" s="46">
        <v>6</v>
      </c>
      <c r="L7" s="45"/>
      <c r="M7" s="47" t="s">
        <v>39</v>
      </c>
      <c r="N7" s="27">
        <v>5</v>
      </c>
      <c r="O7" s="48" t="s">
        <v>78</v>
      </c>
      <c r="P7" s="27">
        <v>1</v>
      </c>
      <c r="Q7" s="28">
        <v>150</v>
      </c>
    </row>
    <row r="8" spans="2:17" ht="13.5">
      <c r="B8" s="44" t="s">
        <v>10</v>
      </c>
      <c r="C8" s="46"/>
      <c r="D8" s="46"/>
      <c r="E8" s="45" t="s">
        <v>18</v>
      </c>
      <c r="G8" s="44" t="s">
        <v>10</v>
      </c>
      <c r="H8" s="44" t="s">
        <v>0</v>
      </c>
      <c r="I8" s="44">
        <v>3</v>
      </c>
      <c r="J8" s="45" t="s">
        <v>27</v>
      </c>
      <c r="K8" s="46">
        <v>7</v>
      </c>
      <c r="L8" s="45" t="s">
        <v>70</v>
      </c>
      <c r="M8" s="47" t="s">
        <v>40</v>
      </c>
      <c r="N8" s="27">
        <v>5</v>
      </c>
      <c r="O8" s="48" t="s">
        <v>79</v>
      </c>
      <c r="P8" s="27">
        <v>1</v>
      </c>
      <c r="Q8" s="28">
        <v>200</v>
      </c>
    </row>
    <row r="9" spans="2:17" ht="13.5">
      <c r="B9" s="44" t="s">
        <v>11</v>
      </c>
      <c r="C9" s="46"/>
      <c r="D9" s="46"/>
      <c r="E9" s="45" t="s">
        <v>19</v>
      </c>
      <c r="G9" s="44" t="s">
        <v>11</v>
      </c>
      <c r="H9" s="44" t="s">
        <v>10</v>
      </c>
      <c r="I9" s="44">
        <v>2</v>
      </c>
      <c r="J9" s="45" t="s">
        <v>28</v>
      </c>
      <c r="K9" s="46">
        <v>8</v>
      </c>
      <c r="L9" s="45" t="s">
        <v>70</v>
      </c>
      <c r="M9" s="47" t="s">
        <v>40</v>
      </c>
      <c r="N9" s="27">
        <v>5</v>
      </c>
      <c r="O9" s="48" t="s">
        <v>80</v>
      </c>
      <c r="P9" s="27">
        <v>1</v>
      </c>
      <c r="Q9" s="28">
        <v>250</v>
      </c>
    </row>
    <row r="10" spans="2:17" ht="13.5">
      <c r="B10" s="44" t="s">
        <v>3</v>
      </c>
      <c r="C10" s="46"/>
      <c r="D10" s="46"/>
      <c r="E10" s="45"/>
      <c r="G10" s="44" t="s">
        <v>24</v>
      </c>
      <c r="H10" s="44" t="s">
        <v>11</v>
      </c>
      <c r="I10" s="44">
        <v>3</v>
      </c>
      <c r="J10" s="45" t="s">
        <v>28</v>
      </c>
      <c r="K10" s="46">
        <v>9</v>
      </c>
      <c r="L10" s="45" t="s">
        <v>70</v>
      </c>
      <c r="M10" s="47" t="s">
        <v>40</v>
      </c>
      <c r="N10" s="27">
        <v>5</v>
      </c>
      <c r="O10" s="48" t="s">
        <v>81</v>
      </c>
      <c r="P10" s="27">
        <v>1</v>
      </c>
      <c r="Q10" s="28">
        <v>300</v>
      </c>
    </row>
    <row r="11" spans="2:17" ht="14.25" thickBot="1">
      <c r="B11" s="49" t="s">
        <v>12</v>
      </c>
      <c r="C11" s="50"/>
      <c r="D11" s="50"/>
      <c r="E11" s="51"/>
      <c r="G11" s="49" t="s">
        <v>25</v>
      </c>
      <c r="H11" s="49" t="s">
        <v>24</v>
      </c>
      <c r="I11" s="49">
        <v>4</v>
      </c>
      <c r="J11" s="51" t="s">
        <v>28</v>
      </c>
      <c r="K11" s="50">
        <v>10</v>
      </c>
      <c r="L11" s="51" t="s">
        <v>71</v>
      </c>
      <c r="M11" s="52" t="s">
        <v>41</v>
      </c>
      <c r="N11" s="29">
        <v>5</v>
      </c>
      <c r="O11" s="53" t="s">
        <v>82</v>
      </c>
      <c r="P11" s="29">
        <v>1</v>
      </c>
      <c r="Q11" s="30">
        <v>350</v>
      </c>
    </row>
    <row r="13" ht="14.25" thickBot="1"/>
    <row r="14" spans="2:5" ht="54">
      <c r="B14" s="41" t="s">
        <v>42</v>
      </c>
      <c r="C14" s="54" t="s">
        <v>36</v>
      </c>
      <c r="D14" s="54" t="s">
        <v>37</v>
      </c>
      <c r="E14" s="43" t="s">
        <v>25</v>
      </c>
    </row>
    <row r="15" spans="2:5" ht="14.25" thickBot="1">
      <c r="B15" s="49" t="s">
        <v>29</v>
      </c>
      <c r="C15" s="50" t="s">
        <v>30</v>
      </c>
      <c r="D15" s="50"/>
      <c r="E15" s="51"/>
    </row>
    <row r="16" spans="2:5" ht="13.5">
      <c r="B16" s="44" t="s">
        <v>2</v>
      </c>
      <c r="C16" s="31">
        <v>2</v>
      </c>
      <c r="D16" s="31">
        <v>3</v>
      </c>
      <c r="E16" s="27">
        <v>4</v>
      </c>
    </row>
    <row r="17" spans="2:5" ht="13.5">
      <c r="B17" s="44" t="s">
        <v>13</v>
      </c>
      <c r="C17" s="31">
        <v>3</v>
      </c>
      <c r="D17" s="31">
        <v>4</v>
      </c>
      <c r="E17" s="27">
        <v>5</v>
      </c>
    </row>
    <row r="18" spans="2:5" ht="13.5">
      <c r="B18" s="44" t="s">
        <v>14</v>
      </c>
      <c r="C18" s="31">
        <v>3</v>
      </c>
      <c r="D18" s="31">
        <v>4</v>
      </c>
      <c r="E18" s="27">
        <v>5</v>
      </c>
    </row>
    <row r="19" spans="2:5" ht="13.5">
      <c r="B19" s="44" t="s">
        <v>16</v>
      </c>
      <c r="C19" s="31">
        <v>2</v>
      </c>
      <c r="D19" s="31">
        <v>3</v>
      </c>
      <c r="E19" s="27">
        <v>4</v>
      </c>
    </row>
    <row r="20" spans="2:5" ht="13.5">
      <c r="B20" s="44" t="s">
        <v>17</v>
      </c>
      <c r="C20" s="31">
        <v>2</v>
      </c>
      <c r="D20" s="31">
        <v>3</v>
      </c>
      <c r="E20" s="27">
        <v>4</v>
      </c>
    </row>
    <row r="21" spans="2:5" ht="13.5">
      <c r="B21" s="44" t="s">
        <v>18</v>
      </c>
      <c r="C21" s="31">
        <v>1</v>
      </c>
      <c r="D21" s="31">
        <v>2</v>
      </c>
      <c r="E21" s="27">
        <v>3</v>
      </c>
    </row>
    <row r="22" spans="2:5" ht="14.25" thickBot="1">
      <c r="B22" s="49" t="s">
        <v>19</v>
      </c>
      <c r="C22" s="32">
        <v>1</v>
      </c>
      <c r="D22" s="32">
        <v>2</v>
      </c>
      <c r="E22" s="29">
        <v>3</v>
      </c>
    </row>
    <row r="23" ht="14.25" thickBot="1"/>
    <row r="24" spans="2:11" ht="13.5">
      <c r="B24" s="41" t="s">
        <v>42</v>
      </c>
      <c r="C24" s="42" t="s">
        <v>5</v>
      </c>
      <c r="D24" s="42" t="s">
        <v>6</v>
      </c>
      <c r="E24" s="42" t="s">
        <v>7</v>
      </c>
      <c r="F24" s="42" t="s">
        <v>8</v>
      </c>
      <c r="G24" s="42" t="s">
        <v>0</v>
      </c>
      <c r="H24" s="42" t="s">
        <v>10</v>
      </c>
      <c r="I24" s="42" t="s">
        <v>11</v>
      </c>
      <c r="J24" s="42" t="s">
        <v>38</v>
      </c>
      <c r="K24" s="43" t="s">
        <v>25</v>
      </c>
    </row>
    <row r="25" spans="2:11" ht="14.25" thickBot="1">
      <c r="B25" s="49" t="s">
        <v>29</v>
      </c>
      <c r="C25" s="50"/>
      <c r="D25" s="50"/>
      <c r="E25" s="50"/>
      <c r="F25" s="50"/>
      <c r="G25" s="50"/>
      <c r="H25" s="50" t="s">
        <v>83</v>
      </c>
      <c r="I25" s="50"/>
      <c r="J25" s="50"/>
      <c r="K25" s="51" t="s">
        <v>71</v>
      </c>
    </row>
    <row r="26" spans="2:11" ht="13.5">
      <c r="B26" s="44" t="s">
        <v>2</v>
      </c>
      <c r="C26" s="31">
        <v>3</v>
      </c>
      <c r="D26" s="31">
        <v>6</v>
      </c>
      <c r="E26" s="31">
        <v>9</v>
      </c>
      <c r="F26" s="31">
        <v>12</v>
      </c>
      <c r="G26" s="31">
        <v>15</v>
      </c>
      <c r="H26" s="31">
        <v>4</v>
      </c>
      <c r="I26" s="31">
        <v>5</v>
      </c>
      <c r="J26" s="31">
        <v>6</v>
      </c>
      <c r="K26" s="27">
        <v>2</v>
      </c>
    </row>
    <row r="27" spans="2:11" ht="13.5">
      <c r="B27" s="44" t="s">
        <v>13</v>
      </c>
      <c r="C27" s="31">
        <v>6</v>
      </c>
      <c r="D27" s="31">
        <v>12</v>
      </c>
      <c r="E27" s="31">
        <v>18</v>
      </c>
      <c r="F27" s="31">
        <v>24</v>
      </c>
      <c r="G27" s="31">
        <v>30</v>
      </c>
      <c r="H27" s="31">
        <v>7</v>
      </c>
      <c r="I27" s="31">
        <v>8</v>
      </c>
      <c r="J27" s="31">
        <v>9</v>
      </c>
      <c r="K27" s="27">
        <v>2</v>
      </c>
    </row>
    <row r="28" spans="2:11" ht="13.5">
      <c r="B28" s="44" t="s">
        <v>14</v>
      </c>
      <c r="C28" s="31">
        <v>4</v>
      </c>
      <c r="D28" s="31">
        <v>8</v>
      </c>
      <c r="E28" s="31">
        <v>12</v>
      </c>
      <c r="F28" s="31">
        <v>16</v>
      </c>
      <c r="G28" s="31">
        <v>20</v>
      </c>
      <c r="H28" s="31">
        <v>5</v>
      </c>
      <c r="I28" s="31">
        <v>6</v>
      </c>
      <c r="J28" s="31">
        <v>7</v>
      </c>
      <c r="K28" s="27">
        <v>2</v>
      </c>
    </row>
    <row r="29" spans="2:11" ht="13.5">
      <c r="B29" s="44" t="s">
        <v>16</v>
      </c>
      <c r="C29" s="31">
        <v>3</v>
      </c>
      <c r="D29" s="31">
        <v>6</v>
      </c>
      <c r="E29" s="31">
        <v>9</v>
      </c>
      <c r="F29" s="31">
        <v>12</v>
      </c>
      <c r="G29" s="31">
        <v>15</v>
      </c>
      <c r="H29" s="31">
        <v>4</v>
      </c>
      <c r="I29" s="31">
        <v>5</v>
      </c>
      <c r="J29" s="31">
        <v>6</v>
      </c>
      <c r="K29" s="27">
        <v>2</v>
      </c>
    </row>
    <row r="30" spans="2:11" ht="13.5">
      <c r="B30" s="44" t="s">
        <v>17</v>
      </c>
      <c r="C30" s="31">
        <v>3</v>
      </c>
      <c r="D30" s="31">
        <v>6</v>
      </c>
      <c r="E30" s="31">
        <v>9</v>
      </c>
      <c r="F30" s="31">
        <v>12</v>
      </c>
      <c r="G30" s="31">
        <v>15</v>
      </c>
      <c r="H30" s="31">
        <v>4</v>
      </c>
      <c r="I30" s="31">
        <v>5</v>
      </c>
      <c r="J30" s="31">
        <v>6</v>
      </c>
      <c r="K30" s="27">
        <v>2</v>
      </c>
    </row>
    <row r="31" spans="2:11" ht="13.5">
      <c r="B31" s="44" t="s">
        <v>18</v>
      </c>
      <c r="C31" s="31">
        <v>1</v>
      </c>
      <c r="D31" s="31">
        <v>2</v>
      </c>
      <c r="E31" s="31">
        <v>3</v>
      </c>
      <c r="F31" s="31">
        <v>4</v>
      </c>
      <c r="G31" s="31">
        <v>5</v>
      </c>
      <c r="H31" s="31">
        <v>2</v>
      </c>
      <c r="I31" s="31">
        <v>2</v>
      </c>
      <c r="J31" s="31">
        <v>2</v>
      </c>
      <c r="K31" s="27">
        <v>1</v>
      </c>
    </row>
    <row r="32" spans="2:13" ht="14.25" thickBot="1">
      <c r="B32" s="49" t="s">
        <v>19</v>
      </c>
      <c r="C32" s="32">
        <v>1</v>
      </c>
      <c r="D32" s="32">
        <v>2</v>
      </c>
      <c r="E32" s="32">
        <v>3</v>
      </c>
      <c r="F32" s="32">
        <v>4</v>
      </c>
      <c r="G32" s="33">
        <v>5</v>
      </c>
      <c r="H32" s="32">
        <v>2</v>
      </c>
      <c r="I32" s="32">
        <v>2</v>
      </c>
      <c r="J32" s="32">
        <v>2</v>
      </c>
      <c r="K32" s="29">
        <v>1</v>
      </c>
      <c r="L32" s="55"/>
      <c r="M32" s="55"/>
    </row>
  </sheetData>
  <sheetProtection password="C27C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민</dc:creator>
  <cp:keywords/>
  <dc:description/>
  <cp:lastModifiedBy>이 성민(프로그램팀)</cp:lastModifiedBy>
  <dcterms:created xsi:type="dcterms:W3CDTF">2009-02-03T01:17:50Z</dcterms:created>
  <dcterms:modified xsi:type="dcterms:W3CDTF">2013-02-08T08:31:06Z</dcterms:modified>
  <cp:category/>
  <cp:version/>
  <cp:contentType/>
  <cp:contentStatus/>
</cp:coreProperties>
</file>